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zlz-my.sharepoint.com/personal/skoscak_zagreb-airport_hr/Documents/Desktop/Min fin - finan i nefinan ciljevi/"/>
    </mc:Choice>
  </mc:AlternateContent>
  <xr:revisionPtr revIDLastSave="92" documentId="8_{8C55C7BB-E3F0-4FAC-9DC0-2DB0F714F772}" xr6:coauthVersionLast="47" xr6:coauthVersionMax="47" xr10:uidLastSave="{B1B145F7-C3D1-4F98-A529-81B29CBBB682}"/>
  <bookViews>
    <workbookView xWindow="-98" yWindow="-98" windowWidth="28996" windowHeight="15675" activeTab="3" xr2:uid="{00000000-000D-0000-FFFF-FFFF00000000}"/>
  </bookViews>
  <sheets>
    <sheet name="PODJELA PRAVNIH OSOBA" sheetId="5" r:id="rId1"/>
    <sheet name="FINANCIJSKI CILJEVI" sheetId="1" r:id="rId2"/>
    <sheet name="NEFINANCIJSKI CILJEVI" sheetId="2" r:id="rId3"/>
    <sheet name="CILJEVI - ČIMBENICI ODRŽIVOST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D8" i="1"/>
  <c r="D6" i="1"/>
  <c r="D5" i="1"/>
  <c r="E9" i="1"/>
  <c r="E8" i="1"/>
  <c r="E6" i="1"/>
  <c r="E5" i="1"/>
  <c r="F9" i="1"/>
  <c r="F8" i="1"/>
  <c r="F6" i="1"/>
  <c r="F5" i="1"/>
  <c r="B3" i="4"/>
  <c r="B2" i="2"/>
  <c r="B2" i="1"/>
</calcChain>
</file>

<file path=xl/sharedStrings.xml><?xml version="1.0" encoding="utf-8"?>
<sst xmlns="http://schemas.openxmlformats.org/spreadsheetml/2006/main" count="39" uniqueCount="36">
  <si>
    <t>FINANCIJSKI POKAZATELJI USPJEŠNOSTI</t>
  </si>
  <si>
    <t>KATEGORIJE</t>
  </si>
  <si>
    <t>1. PROFITABILNOST</t>
  </si>
  <si>
    <t>2. STRUKTURA KAPITALA</t>
  </si>
  <si>
    <t>1.2. EBITDA marža</t>
  </si>
  <si>
    <t>2.1. Omjer neto duga i EBITDA-e</t>
  </si>
  <si>
    <t>2.3. Stopa isplate dividende odnosno udjela u dobiti</t>
  </si>
  <si>
    <t xml:space="preserve">2.2. Koeficijent zaduženosti </t>
  </si>
  <si>
    <t>FINANCIJSKI CILJEVI</t>
  </si>
  <si>
    <t>NEFINANCIJSKI CILJEVI</t>
  </si>
  <si>
    <t>NEFINANCIJSKI POKAZATELJI USPJEŠNOSTI</t>
  </si>
  <si>
    <t>1. OPERATIVNI/NATURALNI POKAZATELJI POSLOVANJA</t>
  </si>
  <si>
    <t>2. ZADOVOLJSTVO KORISNIKA</t>
  </si>
  <si>
    <t>3. INFRASTRUKTURA I SIGURNOST</t>
  </si>
  <si>
    <t>CILJEVI - ČIMBENICI ODRŽIVOSTI</t>
  </si>
  <si>
    <t>PRAVNA OSOBA</t>
  </si>
  <si>
    <t>1.1. Bruto povrat na imovinu - ROA</t>
  </si>
  <si>
    <t>KLJUČNI NEFINANCIJSKI POKAZATELJ</t>
  </si>
  <si>
    <t>POKAZATELJI ODRŽIVOSTI</t>
  </si>
  <si>
    <t>OSTVARENO</t>
  </si>
  <si>
    <t>OČEKIVANI PROSJEK 2026-2028</t>
  </si>
  <si>
    <t>PODJELA PRAVNE OSOBE</t>
  </si>
  <si>
    <t>CILJ 2026</t>
  </si>
  <si>
    <t>Zračna luka Zagreb d.o.o.</t>
  </si>
  <si>
    <r>
      <t xml:space="preserve">*Napomena: </t>
    </r>
    <r>
      <rPr>
        <i/>
        <sz val="10"/>
        <color theme="1"/>
        <rFont val="Times New Roman"/>
        <family val="1"/>
        <charset val="238"/>
      </rPr>
      <t>Zbog ostvarenog gubitka Društva, ne planira se isplata dividende u 2024., isti će pokriti iz zadržane dobiti iz prethodnih godina i o tome je donešena odluka na Skupštini društva 3.07.2025</t>
    </r>
    <r>
      <rPr>
        <sz val="11"/>
        <color theme="1"/>
        <rFont val="Times New Roman"/>
        <family val="1"/>
        <charset val="238"/>
      </rPr>
      <t>.</t>
    </r>
  </si>
  <si>
    <t>1.1. Broj projekata</t>
  </si>
  <si>
    <t>1.2. Broj održanih edukacijskih tečajeva</t>
  </si>
  <si>
    <t>3.1. IT sustav downtime/minute odgovora i sl</t>
  </si>
  <si>
    <t>1. Udio zaposlenika sa VSS u ukupnom broju zaposlenika</t>
  </si>
  <si>
    <t>mješovita djelatnost (pretežito tržišna)</t>
  </si>
  <si>
    <t>Podaci za period 2022-2024 se odnose na konsolidirane revidirane financijske rezultate poslovanja Zračna luka Zagreb d.o.o. Konsolidirano</t>
  </si>
  <si>
    <t>Prosjeci 2026-2028 se odnose na nekonsolidirane podatke i na osnovu usvojenih planova poslovanja na razini društva na Skupštini 03.07.2025.</t>
  </si>
  <si>
    <t>2.1. Zadovoljstvo korisnika usluga projekata pod 1.1.</t>
  </si>
  <si>
    <t>u 2028. cilj pod 1. je 100%</t>
  </si>
  <si>
    <t>2. Udio korištenja papira u ukupnom poslovanju (papir/digitalno)</t>
  </si>
  <si>
    <t>cilj 2026. - uvođenje digitalnih potpisa i digitalnih memoranduma kao i digitalna arhiva preko sustava HGK 1 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</si>
</sst>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3" xfId="0" applyFill="1" applyBorder="1"/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left" vertical="center"/>
    </xf>
    <xf numFmtId="9" fontId="0" fillId="4" borderId="1" xfId="1" applyFont="1" applyFill="1" applyBorder="1"/>
    <xf numFmtId="9" fontId="0" fillId="4" borderId="4" xfId="1" applyFont="1" applyFill="1" applyBorder="1"/>
    <xf numFmtId="9" fontId="0" fillId="4" borderId="17" xfId="1" applyFont="1" applyFill="1" applyBorder="1"/>
    <xf numFmtId="0" fontId="0" fillId="3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9" fontId="0" fillId="4" borderId="19" xfId="1" applyFont="1" applyFill="1" applyBorder="1"/>
    <xf numFmtId="9" fontId="0" fillId="4" borderId="2" xfId="1" applyFont="1" applyFill="1" applyBorder="1"/>
    <xf numFmtId="0" fontId="0" fillId="3" borderId="15" xfId="0" applyFill="1" applyBorder="1"/>
    <xf numFmtId="0" fontId="0" fillId="3" borderId="10" xfId="0" applyFill="1" applyBorder="1" applyAlignment="1">
      <alignment horizontal="left" vertical="center"/>
    </xf>
    <xf numFmtId="0" fontId="0" fillId="3" borderId="10" xfId="0" applyFill="1" applyBorder="1"/>
    <xf numFmtId="0" fontId="0" fillId="3" borderId="20" xfId="0" applyFill="1" applyBorder="1"/>
    <xf numFmtId="9" fontId="0" fillId="3" borderId="10" xfId="1" applyFont="1" applyFill="1" applyBorder="1"/>
    <xf numFmtId="9" fontId="0" fillId="3" borderId="20" xfId="1" applyFont="1" applyFill="1" applyBorder="1"/>
    <xf numFmtId="0" fontId="0" fillId="3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4" borderId="18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0" fontId="0" fillId="4" borderId="1" xfId="1" applyNumberFormat="1" applyFont="1" applyFill="1" applyBorder="1"/>
    <xf numFmtId="0" fontId="2" fillId="0" borderId="0" xfId="0" applyFont="1"/>
    <xf numFmtId="2" fontId="1" fillId="5" borderId="19" xfId="1" applyNumberFormat="1" applyFont="1" applyFill="1" applyBorder="1"/>
    <xf numFmtId="1" fontId="1" fillId="5" borderId="2" xfId="1" applyNumberFormat="1" applyFont="1" applyFill="1" applyBorder="1"/>
    <xf numFmtId="2" fontId="1" fillId="5" borderId="17" xfId="1" applyNumberFormat="1" applyFont="1" applyFill="1" applyBorder="1"/>
    <xf numFmtId="0" fontId="6" fillId="4" borderId="19" xfId="0" applyFont="1" applyFill="1" applyBorder="1" applyAlignment="1">
      <alignment horizontal="left" vertical="center"/>
    </xf>
    <xf numFmtId="164" fontId="0" fillId="4" borderId="1" xfId="1" applyNumberFormat="1" applyFont="1" applyFill="1" applyBorder="1"/>
    <xf numFmtId="0" fontId="0" fillId="4" borderId="3" xfId="0" applyFill="1" applyBorder="1" applyAlignment="1">
      <alignment horizontal="left" vertical="center" wrapText="1"/>
    </xf>
    <xf numFmtId="9" fontId="0" fillId="4" borderId="1" xfId="1" applyFont="1" applyFill="1" applyBorder="1" applyAlignment="1">
      <alignment horizontal="right" vertical="center"/>
    </xf>
    <xf numFmtId="9" fontId="0" fillId="4" borderId="1" xfId="1" applyFont="1" applyFill="1" applyBorder="1" applyAlignment="1">
      <alignment vertical="center"/>
    </xf>
    <xf numFmtId="0" fontId="3" fillId="0" borderId="34" xfId="0" applyFont="1" applyBorder="1" applyAlignment="1">
      <alignment horizontal="justify" vertical="center"/>
    </xf>
    <xf numFmtId="0" fontId="0" fillId="0" borderId="34" xfId="0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64" fontId="0" fillId="0" borderId="1" xfId="1" applyNumberFormat="1" applyFont="1" applyBorder="1"/>
    <xf numFmtId="9" fontId="0" fillId="0" borderId="1" xfId="1" applyFont="1" applyBorder="1"/>
    <xf numFmtId="9" fontId="0" fillId="3" borderId="1" xfId="1" applyFont="1" applyFill="1" applyBorder="1" applyAlignment="1">
      <alignment horizontal="left" vertical="center"/>
    </xf>
    <xf numFmtId="10" fontId="0" fillId="0" borderId="1" xfId="1" applyNumberFormat="1" applyFont="1" applyBorder="1"/>
    <xf numFmtId="9" fontId="0" fillId="0" borderId="1" xfId="0" applyNumberFormat="1" applyBorder="1" applyAlignment="1">
      <alignment horizontal="center"/>
    </xf>
    <xf numFmtId="10" fontId="1" fillId="4" borderId="4" xfId="1" applyNumberFormat="1" applyFont="1" applyFill="1" applyBorder="1"/>
    <xf numFmtId="0" fontId="1" fillId="3" borderId="4" xfId="0" applyFont="1" applyFill="1" applyBorder="1"/>
    <xf numFmtId="164" fontId="1" fillId="4" borderId="4" xfId="1" applyNumberFormat="1" applyFont="1" applyFill="1" applyBorder="1"/>
    <xf numFmtId="9" fontId="1" fillId="4" borderId="5" xfId="1" applyFont="1" applyFill="1" applyBorder="1"/>
    <xf numFmtId="165" fontId="1" fillId="4" borderId="4" xfId="1" applyNumberFormat="1" applyFont="1" applyFill="1" applyBorder="1"/>
    <xf numFmtId="0" fontId="6" fillId="4" borderId="7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164" fontId="6" fillId="4" borderId="26" xfId="1" applyNumberFormat="1" applyFont="1" applyFill="1" applyBorder="1"/>
    <xf numFmtId="9" fontId="6" fillId="4" borderId="27" xfId="1" applyFont="1" applyFill="1" applyBorder="1"/>
    <xf numFmtId="0" fontId="6" fillId="0" borderId="0" xfId="0" applyFont="1"/>
  </cellXfs>
  <cellStyles count="3">
    <cellStyle name="Normal" xfId="0" builtinId="0"/>
    <cellStyle name="Normal 2" xfId="2" xr:uid="{B0A857E2-D439-4C41-90B4-49C966EE6E7B}"/>
    <cellStyle name="Percent" xfId="1" builtinId="5"/>
  </cellStyles>
  <dxfs count="2">
    <dxf>
      <font>
        <b/>
        <i val="0"/>
        <color theme="1"/>
      </font>
      <fill>
        <patternFill>
          <bgColor rgb="FFC55A1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C55A1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workbookViewId="0">
      <selection activeCell="C12" sqref="C12"/>
    </sheetView>
  </sheetViews>
  <sheetFormatPr defaultRowHeight="14.25" x14ac:dyDescent="0.45"/>
  <cols>
    <col min="2" max="2" width="65.73046875" customWidth="1"/>
    <col min="3" max="3" width="60.73046875" customWidth="1"/>
  </cols>
  <sheetData>
    <row r="1" spans="2:3" ht="14.65" thickBot="1" x14ac:dyDescent="0.5"/>
    <row r="2" spans="2:3" ht="20.2" customHeight="1" thickBot="1" x14ac:dyDescent="0.5">
      <c r="B2" s="25" t="s">
        <v>15</v>
      </c>
      <c r="C2" s="26" t="s">
        <v>21</v>
      </c>
    </row>
    <row r="3" spans="2:3" ht="20.2" customHeight="1" thickBot="1" x14ac:dyDescent="0.5">
      <c r="B3" s="7" t="s">
        <v>23</v>
      </c>
      <c r="C3" s="27" t="s">
        <v>29</v>
      </c>
    </row>
    <row r="4" spans="2:3" ht="15" customHeight="1" x14ac:dyDescent="0.45"/>
    <row r="5" spans="2:3" ht="15" customHeight="1" x14ac:dyDescent="0.45"/>
    <row r="6" spans="2:3" ht="15" customHeight="1" x14ac:dyDescent="0.45"/>
    <row r="7" spans="2:3" ht="15" customHeight="1" x14ac:dyDescent="0.45"/>
    <row r="8" spans="2:3" ht="15" customHeight="1" x14ac:dyDescent="0.45"/>
    <row r="9" spans="2:3" ht="15" customHeight="1" x14ac:dyDescent="0.45"/>
    <row r="10" spans="2:3" ht="15" customHeight="1" x14ac:dyDescent="0.45"/>
    <row r="11" spans="2:3" ht="15" customHeight="1" x14ac:dyDescent="0.45"/>
    <row r="12" spans="2:3" ht="15" customHeight="1" x14ac:dyDescent="0.45"/>
    <row r="13" spans="2:3" ht="15" customHeight="1" x14ac:dyDescent="0.45"/>
    <row r="14" spans="2:3" ht="15" customHeight="1" x14ac:dyDescent="0.45"/>
    <row r="15" spans="2:3" ht="15" customHeight="1" x14ac:dyDescent="0.45"/>
    <row r="16" spans="2:3" ht="15" customHeight="1" x14ac:dyDescent="0.45"/>
    <row r="17" ht="15" customHeight="1" x14ac:dyDescent="0.45"/>
    <row r="18" ht="15" customHeight="1" x14ac:dyDescent="0.45"/>
    <row r="19" ht="15" customHeight="1" x14ac:dyDescent="0.45"/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zoomScale="145" zoomScaleNormal="145" workbookViewId="0">
      <selection activeCell="B1" sqref="B1:G13"/>
    </sheetView>
  </sheetViews>
  <sheetFormatPr defaultRowHeight="14.25" x14ac:dyDescent="0.45"/>
  <cols>
    <col min="2" max="2" width="35.73046875" customWidth="1"/>
    <col min="3" max="3" width="60.73046875" style="5" customWidth="1"/>
    <col min="4" max="7" width="20.73046875" customWidth="1"/>
  </cols>
  <sheetData>
    <row r="1" spans="2:7" ht="14.65" thickBot="1" x14ac:dyDescent="0.5"/>
    <row r="2" spans="2:7" x14ac:dyDescent="0.45">
      <c r="B2" s="23" t="str">
        <f>+'PODJELA PRAVNIH OSOBA'!B3</f>
        <v>Zračna luka Zagreb d.o.o.</v>
      </c>
      <c r="C2" s="42" t="s">
        <v>8</v>
      </c>
      <c r="D2" s="42"/>
      <c r="E2" s="42"/>
      <c r="F2" s="42"/>
      <c r="G2" s="43"/>
    </row>
    <row r="3" spans="2:7" x14ac:dyDescent="0.45">
      <c r="B3" s="53" t="s">
        <v>0</v>
      </c>
      <c r="C3" s="51" t="s">
        <v>1</v>
      </c>
      <c r="D3" s="44" t="s">
        <v>19</v>
      </c>
      <c r="E3" s="44"/>
      <c r="F3" s="44"/>
      <c r="G3" s="45" t="s">
        <v>20</v>
      </c>
    </row>
    <row r="4" spans="2:7" x14ac:dyDescent="0.45">
      <c r="B4" s="54"/>
      <c r="C4" s="52"/>
      <c r="D4" s="1">
        <v>2022</v>
      </c>
      <c r="E4" s="1">
        <v>2023</v>
      </c>
      <c r="F4" s="1">
        <v>2024</v>
      </c>
      <c r="G4" s="46"/>
    </row>
    <row r="5" spans="2:7" x14ac:dyDescent="0.45">
      <c r="B5" s="47" t="s">
        <v>2</v>
      </c>
      <c r="C5" s="4" t="s">
        <v>16</v>
      </c>
      <c r="D5" s="66">
        <f>-898082/932511939</f>
        <v>-9.630782861215464E-4</v>
      </c>
      <c r="E5" s="30">
        <f>-189909/123894905</f>
        <v>-1.5328233231221252E-3</v>
      </c>
      <c r="F5" s="30">
        <f>-570165/123103165</f>
        <v>-4.6316030948513791E-3</v>
      </c>
      <c r="G5" s="71">
        <v>-1.9000000000000001E-4</v>
      </c>
    </row>
    <row r="6" spans="2:7" x14ac:dyDescent="0.45">
      <c r="B6" s="48"/>
      <c r="C6" s="4" t="s">
        <v>4</v>
      </c>
      <c r="D6" s="67">
        <f>(-898082+675245)/5571917</f>
        <v>-3.9992878573029716E-2</v>
      </c>
      <c r="E6" s="9">
        <f>(-189909+108293)/732523</f>
        <v>-0.11141766197102343</v>
      </c>
      <c r="F6" s="9">
        <f>(-570165+86296)/656294</f>
        <v>-0.73727475795908537</v>
      </c>
      <c r="G6" s="71">
        <v>-3.0999999999999999E-3</v>
      </c>
    </row>
    <row r="7" spans="2:7" ht="10.050000000000001" customHeight="1" x14ac:dyDescent="0.45">
      <c r="B7" s="6"/>
      <c r="C7" s="3"/>
      <c r="D7" s="68"/>
      <c r="E7" s="2"/>
      <c r="F7" s="2"/>
      <c r="G7" s="72"/>
    </row>
    <row r="8" spans="2:7" x14ac:dyDescent="0.45">
      <c r="B8" s="47" t="s">
        <v>3</v>
      </c>
      <c r="C8" s="4" t="s">
        <v>5</v>
      </c>
      <c r="D8" s="67">
        <f>1091394/(-891082+675245)</f>
        <v>-5.0565658344028135</v>
      </c>
      <c r="E8" s="36">
        <f>212207/(-189909+108293)</f>
        <v>-2.6000661634973534</v>
      </c>
      <c r="F8" s="36">
        <f>173599/(-570165+86296)</f>
        <v>-0.35877272567575108</v>
      </c>
      <c r="G8" s="75">
        <v>-2.02</v>
      </c>
    </row>
    <row r="9" spans="2:7" x14ac:dyDescent="0.45">
      <c r="B9" s="49"/>
      <c r="C9" s="4" t="s">
        <v>7</v>
      </c>
      <c r="D9" s="69">
        <f>(2019358+5960339)/932511938</f>
        <v>8.557206267100893E-3</v>
      </c>
      <c r="E9" s="36">
        <f>(316178+828900)/123894905</f>
        <v>9.242333250104191E-3</v>
      </c>
      <c r="F9" s="36">
        <f>(301786+893022)/123103165</f>
        <v>9.7057455833893472E-3</v>
      </c>
      <c r="G9" s="73">
        <f>(1450000+184355+189355+295486+298015+893015)/(122994214+123302051+123304669)</f>
        <v>8.9562165446259393E-3</v>
      </c>
    </row>
    <row r="10" spans="2:7" ht="14.65" thickBot="1" x14ac:dyDescent="0.5">
      <c r="B10" s="50"/>
      <c r="C10" s="8" t="s">
        <v>6</v>
      </c>
      <c r="D10" s="70">
        <v>0.6</v>
      </c>
      <c r="E10" s="11">
        <v>0.6</v>
      </c>
      <c r="F10" s="11">
        <v>0</v>
      </c>
      <c r="G10" s="74">
        <v>0.6</v>
      </c>
    </row>
    <row r="11" spans="2:7" ht="14.65" thickBot="1" x14ac:dyDescent="0.5">
      <c r="B11" s="40" t="s">
        <v>24</v>
      </c>
      <c r="C11" s="41"/>
      <c r="D11" s="41"/>
      <c r="E11" s="41"/>
      <c r="F11" s="41"/>
      <c r="G11" s="41"/>
    </row>
    <row r="12" spans="2:7" ht="14.65" thickBot="1" x14ac:dyDescent="0.5">
      <c r="B12" s="40" t="s">
        <v>30</v>
      </c>
      <c r="C12" s="41"/>
      <c r="D12" s="41"/>
      <c r="E12" s="41"/>
      <c r="F12" s="41"/>
      <c r="G12" s="41"/>
    </row>
    <row r="13" spans="2:7" x14ac:dyDescent="0.45">
      <c r="B13" s="40" t="s">
        <v>31</v>
      </c>
      <c r="C13" s="41"/>
      <c r="D13" s="41"/>
      <c r="E13" s="41"/>
      <c r="F13" s="41"/>
      <c r="G13" s="41"/>
    </row>
  </sheetData>
  <mergeCells count="10">
    <mergeCell ref="B12:G12"/>
    <mergeCell ref="B13:G13"/>
    <mergeCell ref="B11:G11"/>
    <mergeCell ref="C2:G2"/>
    <mergeCell ref="D3:F3"/>
    <mergeCell ref="G3:G4"/>
    <mergeCell ref="B5:B6"/>
    <mergeCell ref="B8:B10"/>
    <mergeCell ref="C3:C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B2" sqref="B2:G10"/>
    </sheetView>
  </sheetViews>
  <sheetFormatPr defaultRowHeight="14.25" x14ac:dyDescent="0.45"/>
  <cols>
    <col min="2" max="2" width="52.19921875" customWidth="1"/>
    <col min="3" max="3" width="60.73046875" customWidth="1"/>
    <col min="4" max="7" width="20.73046875" customWidth="1"/>
  </cols>
  <sheetData>
    <row r="1" spans="2:8" ht="14.65" thickBot="1" x14ac:dyDescent="0.5"/>
    <row r="2" spans="2:8" ht="14.65" thickBot="1" x14ac:dyDescent="0.5">
      <c r="B2" s="28" t="str">
        <f>+'PODJELA PRAVNIH OSOBA'!B3</f>
        <v>Zračna luka Zagreb d.o.o.</v>
      </c>
      <c r="C2" s="61" t="s">
        <v>9</v>
      </c>
      <c r="D2" s="62"/>
      <c r="E2" s="62"/>
      <c r="F2" s="62"/>
      <c r="G2" s="63"/>
    </row>
    <row r="3" spans="2:8" x14ac:dyDescent="0.45">
      <c r="B3" s="57" t="s">
        <v>10</v>
      </c>
      <c r="C3" s="59" t="s">
        <v>17</v>
      </c>
      <c r="D3" s="44" t="s">
        <v>19</v>
      </c>
      <c r="E3" s="44"/>
      <c r="F3" s="44"/>
      <c r="G3" s="64" t="s">
        <v>22</v>
      </c>
    </row>
    <row r="4" spans="2:8" ht="14.65" thickBot="1" x14ac:dyDescent="0.5">
      <c r="B4" s="58"/>
      <c r="C4" s="60"/>
      <c r="D4" s="22">
        <v>2022</v>
      </c>
      <c r="E4" s="22">
        <v>2023</v>
      </c>
      <c r="F4" s="22">
        <v>2024</v>
      </c>
      <c r="G4" s="65"/>
    </row>
    <row r="5" spans="2:8" ht="14.65" thickBot="1" x14ac:dyDescent="0.5">
      <c r="B5" s="55" t="s">
        <v>11</v>
      </c>
      <c r="C5" s="35" t="s">
        <v>25</v>
      </c>
      <c r="D5" s="32">
        <v>5</v>
      </c>
      <c r="E5" s="32">
        <v>8</v>
      </c>
      <c r="F5" s="32">
        <v>4</v>
      </c>
      <c r="G5" s="33">
        <v>6</v>
      </c>
    </row>
    <row r="6" spans="2:8" ht="14.65" thickBot="1" x14ac:dyDescent="0.5">
      <c r="B6" s="56"/>
      <c r="C6" s="8" t="s">
        <v>26</v>
      </c>
      <c r="D6" s="34">
        <v>1</v>
      </c>
      <c r="E6" s="34">
        <v>2</v>
      </c>
      <c r="F6" s="34">
        <v>1</v>
      </c>
      <c r="G6" s="33">
        <v>4</v>
      </c>
    </row>
    <row r="7" spans="2:8" ht="10.050000000000001" customHeight="1" thickBot="1" x14ac:dyDescent="0.5">
      <c r="B7" s="16"/>
      <c r="C7" s="17"/>
      <c r="D7" s="18"/>
      <c r="E7" s="18"/>
      <c r="F7" s="18"/>
      <c r="G7" s="19"/>
    </row>
    <row r="8" spans="2:8" x14ac:dyDescent="0.45">
      <c r="B8" s="24" t="s">
        <v>12</v>
      </c>
      <c r="C8" s="13" t="s">
        <v>32</v>
      </c>
      <c r="D8" s="14">
        <v>1</v>
      </c>
      <c r="E8" s="14">
        <v>1</v>
      </c>
      <c r="F8" s="14">
        <v>0.95</v>
      </c>
      <c r="G8" s="15">
        <v>0.95</v>
      </c>
    </row>
    <row r="9" spans="2:8" ht="10.050000000000001" customHeight="1" thickBot="1" x14ac:dyDescent="0.5">
      <c r="B9" s="12"/>
      <c r="C9" s="17"/>
      <c r="D9" s="20"/>
      <c r="E9" s="20"/>
      <c r="F9" s="20"/>
      <c r="G9" s="21"/>
    </row>
    <row r="10" spans="2:8" ht="14.65" thickBot="1" x14ac:dyDescent="0.5">
      <c r="B10" s="76" t="s">
        <v>13</v>
      </c>
      <c r="C10" s="77" t="s">
        <v>27</v>
      </c>
      <c r="D10" s="78">
        <v>4.5000000000000003E-5</v>
      </c>
      <c r="E10" s="78">
        <v>4.5000000000000003E-5</v>
      </c>
      <c r="F10" s="78">
        <v>4.5000000000000003E-5</v>
      </c>
      <c r="G10" s="79">
        <v>0</v>
      </c>
      <c r="H10" s="80"/>
    </row>
    <row r="20" spans="3:3" x14ac:dyDescent="0.45">
      <c r="C20" s="31"/>
    </row>
  </sheetData>
  <mergeCells count="6">
    <mergeCell ref="B5:B6"/>
    <mergeCell ref="B3:B4"/>
    <mergeCell ref="C3:C4"/>
    <mergeCell ref="C2:G2"/>
    <mergeCell ref="D3:F3"/>
    <mergeCell ref="G3:G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9"/>
  <sheetViews>
    <sheetView tabSelected="1" zoomScale="85" zoomScaleNormal="85" workbookViewId="0">
      <selection activeCell="B2" sqref="B2:F9"/>
    </sheetView>
  </sheetViews>
  <sheetFormatPr defaultRowHeight="14.25" x14ac:dyDescent="0.45"/>
  <cols>
    <col min="1" max="1" width="3.53125" customWidth="1"/>
    <col min="2" max="2" width="62.9296875" customWidth="1"/>
    <col min="3" max="6" width="20.73046875" customWidth="1"/>
  </cols>
  <sheetData>
    <row r="2" spans="2:6" ht="14.65" thickBot="1" x14ac:dyDescent="0.5"/>
    <row r="3" spans="2:6" x14ac:dyDescent="0.45">
      <c r="B3" s="29" t="str">
        <f>+'PODJELA PRAVNIH OSOBA'!B3</f>
        <v>Zračna luka Zagreb d.o.o.</v>
      </c>
      <c r="C3" s="42" t="s">
        <v>14</v>
      </c>
      <c r="D3" s="42"/>
      <c r="E3" s="42"/>
      <c r="F3" s="43"/>
    </row>
    <row r="4" spans="2:6" x14ac:dyDescent="0.45">
      <c r="B4" s="53" t="s">
        <v>18</v>
      </c>
      <c r="C4" s="44" t="s">
        <v>19</v>
      </c>
      <c r="D4" s="44"/>
      <c r="E4" s="44"/>
      <c r="F4" s="45" t="s">
        <v>22</v>
      </c>
    </row>
    <row r="5" spans="2:6" x14ac:dyDescent="0.45">
      <c r="B5" s="54"/>
      <c r="C5" s="1">
        <v>2022</v>
      </c>
      <c r="D5" s="1">
        <v>2023</v>
      </c>
      <c r="E5" s="1">
        <v>2024</v>
      </c>
      <c r="F5" s="46"/>
    </row>
    <row r="6" spans="2:6" x14ac:dyDescent="0.45">
      <c r="B6" s="37" t="s">
        <v>28</v>
      </c>
      <c r="C6" s="38">
        <v>0.83</v>
      </c>
      <c r="D6" s="38">
        <v>0.66</v>
      </c>
      <c r="E6" s="38">
        <v>0.83</v>
      </c>
      <c r="F6" s="39">
        <v>0.83</v>
      </c>
    </row>
    <row r="7" spans="2:6" x14ac:dyDescent="0.45">
      <c r="B7" s="37" t="s">
        <v>34</v>
      </c>
      <c r="C7" s="9">
        <v>0.6</v>
      </c>
      <c r="D7" s="9">
        <v>0.55000000000000004</v>
      </c>
      <c r="E7" s="9">
        <v>0.4</v>
      </c>
      <c r="F7" s="10">
        <v>0.3</v>
      </c>
    </row>
    <row r="8" spans="2:6" x14ac:dyDescent="0.45">
      <c r="B8" t="s">
        <v>33</v>
      </c>
    </row>
    <row r="9" spans="2:6" x14ac:dyDescent="0.45">
      <c r="B9" t="s">
        <v>35</v>
      </c>
    </row>
  </sheetData>
  <mergeCells count="4">
    <mergeCell ref="B4:B5"/>
    <mergeCell ref="C3:F3"/>
    <mergeCell ref="C4:E4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774B3A8C9064C9735F4646BD51351" ma:contentTypeVersion="0" ma:contentTypeDescription="Create a new document." ma:contentTypeScope="" ma:versionID="928f5edd9f1f9a8ab3c1bdd84d892a5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E98AA4-436A-47BB-AA7F-2C4485EA5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7C113-6540-4FA7-8697-C98AA2C3B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DD985-A742-432E-97AC-2C78CC3E0F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PODJELA PRAVNIH OSOBA</vt:lpstr>
      <vt:lpstr>FINANCIJSKI CILJEVI</vt:lpstr>
      <vt:lpstr>NEFINANCIJSKI CILJEVI</vt:lpstr>
      <vt:lpstr>CILJEVI - ČIMBENICI ODRŽIVOSTI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Sektor TD</dc:creator>
  <cp:lastModifiedBy>Suzana Košćak</cp:lastModifiedBy>
  <cp:lastPrinted>2025-09-03T09:24:30Z</cp:lastPrinted>
  <dcterms:created xsi:type="dcterms:W3CDTF">2025-09-01T07:44:52Z</dcterms:created>
  <dcterms:modified xsi:type="dcterms:W3CDTF">2025-11-11T14:04:13Z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0x010100133774B3A8C9064C9735F4646BD51351</vt:lpwstr>
  </property>
</Properties>
</file>